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ЛИМПИАДА 22-23\рейтинги школьного этапа\"/>
    </mc:Choice>
  </mc:AlternateContent>
  <bookViews>
    <workbookView xWindow="0" yWindow="120" windowWidth="14370" windowHeight="6810" activeTab="3"/>
  </bookViews>
  <sheets>
    <sheet name="7-8 кл юноши" sheetId="1" r:id="rId1"/>
    <sheet name="7-8 кл девушки" sheetId="2" r:id="rId2"/>
    <sheet name="9-11кл юноши" sheetId="3" r:id="rId3"/>
    <sheet name="9-11 кл девушки" sheetId="4" r:id="rId4"/>
  </sheets>
  <calcPr calcId="162913"/>
</workbook>
</file>

<file path=xl/calcChain.xml><?xml version="1.0" encoding="utf-8"?>
<calcChain xmlns="http://schemas.openxmlformats.org/spreadsheetml/2006/main">
  <c r="K6" i="4" l="1"/>
  <c r="K5" i="4"/>
  <c r="I6" i="4"/>
  <c r="I5" i="4"/>
  <c r="G6" i="4"/>
  <c r="G5" i="4"/>
  <c r="M5" i="3"/>
  <c r="K6" i="3"/>
  <c r="K7" i="3"/>
  <c r="K8" i="3"/>
  <c r="K9" i="3"/>
  <c r="K10" i="3"/>
  <c r="K11" i="3"/>
  <c r="K12" i="3"/>
  <c r="K13" i="3"/>
  <c r="K5" i="3"/>
  <c r="I6" i="3"/>
  <c r="I7" i="3"/>
  <c r="I8" i="3"/>
  <c r="I9" i="3"/>
  <c r="I10" i="3"/>
  <c r="I11" i="3"/>
  <c r="I12" i="3"/>
  <c r="I13" i="3"/>
  <c r="I5" i="3"/>
  <c r="G6" i="3"/>
  <c r="G7" i="3"/>
  <c r="G8" i="3"/>
  <c r="G9" i="3"/>
  <c r="G10" i="3"/>
  <c r="G11" i="3"/>
  <c r="G12" i="3"/>
  <c r="G13" i="3"/>
  <c r="G5" i="3"/>
  <c r="M6" i="2"/>
  <c r="M7" i="2"/>
  <c r="M8" i="2"/>
  <c r="M9" i="2"/>
  <c r="M5" i="2"/>
  <c r="G6" i="2"/>
  <c r="N6" i="2" s="1"/>
  <c r="G7" i="2"/>
  <c r="N7" i="2" s="1"/>
  <c r="G8" i="2"/>
  <c r="N8" i="2" s="1"/>
  <c r="G9" i="2"/>
  <c r="N9" i="2" s="1"/>
  <c r="G5" i="2"/>
  <c r="N5" i="2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5" i="1"/>
  <c r="I9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  <c r="N11" i="3" l="1"/>
  <c r="N10" i="3"/>
  <c r="N9" i="3"/>
  <c r="N8" i="3"/>
  <c r="N6" i="4"/>
  <c r="N5" i="4"/>
  <c r="N6" i="3" l="1"/>
  <c r="N5" i="3"/>
</calcChain>
</file>

<file path=xl/sharedStrings.xml><?xml version="1.0" encoding="utf-8"?>
<sst xmlns="http://schemas.openxmlformats.org/spreadsheetml/2006/main" count="196" uniqueCount="61">
  <si>
    <t>№ п/п</t>
  </si>
  <si>
    <t>Класс</t>
  </si>
  <si>
    <t>теория</t>
  </si>
  <si>
    <t>легкая атлетика</t>
  </si>
  <si>
    <t>гимнастика</t>
  </si>
  <si>
    <t>Итоговая 
сумма баллов</t>
  </si>
  <si>
    <t>оценка 
жюри</t>
  </si>
  <si>
    <t>баллы</t>
  </si>
  <si>
    <t>время 
секунды</t>
  </si>
  <si>
    <t>время, 
секунды</t>
  </si>
  <si>
    <t>оценка
 судей</t>
  </si>
  <si>
    <t>Ф.И.О. участника (полностью)</t>
  </si>
  <si>
    <t>Ф.И.О. преподавателя (полностью)</t>
  </si>
  <si>
    <t>Образовательное учреждение (полностью по уставу)</t>
  </si>
  <si>
    <t>Образовательное учреждение (полностью по Уставу)</t>
  </si>
  <si>
    <t xml:space="preserve">Государственное бюджетное общеобразовательное учреждение Самарской области средняя общеобразовательная школа № 30 имени кавалера ордена Красной Звезды города Сызрани городского округа Сызрань Самарской области </t>
  </si>
  <si>
    <t>Камалов Рафаэль Адисонович</t>
  </si>
  <si>
    <t>Ярцев Герман Дмитриевич</t>
  </si>
  <si>
    <t>не явка</t>
  </si>
  <si>
    <t>Рейтинг участников школьного этапа ВсОШ 
 в 2022-2023 учебном году</t>
  </si>
  <si>
    <t>Ревякин Никита Александрович</t>
  </si>
  <si>
    <t>Бичуров Никита Михайлович</t>
  </si>
  <si>
    <t>Закиржонов Олимжон Муродович</t>
  </si>
  <si>
    <t>Кофанов Мирон Олегович</t>
  </si>
  <si>
    <t>Парфенов Алексей Федорович</t>
  </si>
  <si>
    <t>Усов Данил Денисович</t>
  </si>
  <si>
    <t>Бердиева Валерия Гайратовна</t>
  </si>
  <si>
    <t>Калинина Мария Александровна</t>
  </si>
  <si>
    <t>Воротилин Николай Дмитриевич</t>
  </si>
  <si>
    <t>Гога Дмитрий Александрович</t>
  </si>
  <si>
    <t>Разуваев Даниил Александрович</t>
  </si>
  <si>
    <t>прикладная фк</t>
  </si>
  <si>
    <t>Рейтинг участников школьного этапа ВОШ 
 в 2022-2023 учебном году</t>
  </si>
  <si>
    <t>Ишина Валерия  Дмитриевна</t>
  </si>
  <si>
    <t>Бейбулатов Андрей</t>
  </si>
  <si>
    <t>7б</t>
  </si>
  <si>
    <t>Черняева Н.А.</t>
  </si>
  <si>
    <t>Гусев Данил</t>
  </si>
  <si>
    <t>Давыдов Фанис</t>
  </si>
  <si>
    <t>Александров Данил</t>
  </si>
  <si>
    <t>8а</t>
  </si>
  <si>
    <t>Далматов Данила</t>
  </si>
  <si>
    <t>Каланчук Виктор</t>
  </si>
  <si>
    <t>Матвеев Арсений</t>
  </si>
  <si>
    <t xml:space="preserve">44,1
</t>
  </si>
  <si>
    <t xml:space="preserve">Чуприков Михаил </t>
  </si>
  <si>
    <t>Янковский Максим</t>
  </si>
  <si>
    <t>Вашуркова Юлия</t>
  </si>
  <si>
    <t>Черняева Н.А</t>
  </si>
  <si>
    <t>Кобякова Кристина</t>
  </si>
  <si>
    <t>Скамрыгин Иван</t>
  </si>
  <si>
    <t>9а</t>
  </si>
  <si>
    <t>Фролов Данила</t>
  </si>
  <si>
    <t>Испирян Сеида Овиковна</t>
  </si>
  <si>
    <t>Курилов М.В.</t>
  </si>
  <si>
    <t>Перфильева Дарья Станиславовна</t>
  </si>
  <si>
    <t>Лазько Александр Евгеньевич</t>
  </si>
  <si>
    <t>Дуров Александр Витальевич</t>
  </si>
  <si>
    <t>Кузяев Тимур Рафисович</t>
  </si>
  <si>
    <t>Фролов Илья Владимирович</t>
  </si>
  <si>
    <t>КибардинДаниил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</si>
</sst>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3" fillId="0" borderId="0"/>
    <xf numFmtId="0" fontId="1" fillId="0" borderId="0"/>
  </cellStyleXfs>
  <cellXfs count="116">
    <xf numFmtId="0" fontId="0" fillId="0" borderId="0" xfId="0"/>
    <xf numFmtId="0" fontId="2" fillId="0" borderId="1" xfId="3" applyFont="1" applyFill="1" applyBorder="1" applyAlignment="1">
      <alignment horizontal="left" vertical="top" wrapText="1"/>
    </xf>
    <xf numFmtId="0" fontId="7" fillId="0" borderId="1" xfId="3" applyNumberFormat="1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left" vertical="top" wrapText="1"/>
    </xf>
    <xf numFmtId="0" fontId="3" fillId="3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top" wrapText="1"/>
    </xf>
    <xf numFmtId="0" fontId="7" fillId="0" borderId="1" xfId="5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top" wrapText="1"/>
    </xf>
    <xf numFmtId="0" fontId="3" fillId="0" borderId="1" xfId="7" applyNumberFormat="1" applyFont="1" applyFill="1" applyBorder="1" applyAlignment="1">
      <alignment horizontal="center" vertical="top" wrapText="1"/>
    </xf>
    <xf numFmtId="0" fontId="2" fillId="0" borderId="1" xfId="9" applyFont="1" applyFill="1" applyBorder="1" applyAlignment="1">
      <alignment horizontal="center" vertical="top"/>
    </xf>
    <xf numFmtId="0" fontId="7" fillId="2" borderId="1" xfId="9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5" xfId="3" applyNumberFormat="1" applyFont="1" applyFill="1" applyBorder="1" applyAlignment="1">
      <alignment horizontal="center" vertical="top" wrapText="1"/>
    </xf>
    <xf numFmtId="0" fontId="7" fillId="0" borderId="0" xfId="3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center" vertical="top" wrapText="1"/>
    </xf>
    <xf numFmtId="0" fontId="4" fillId="0" borderId="0" xfId="5" applyFont="1" applyFill="1" applyBorder="1" applyAlignment="1">
      <alignment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NumberFormat="1" applyFont="1" applyFill="1" applyBorder="1" applyAlignment="1">
      <alignment horizontal="center" vertical="top"/>
    </xf>
    <xf numFmtId="2" fontId="7" fillId="0" borderId="0" xfId="3" applyNumberFormat="1" applyFont="1" applyFill="1" applyBorder="1" applyAlignment="1">
      <alignment horizontal="center" vertical="top"/>
    </xf>
    <xf numFmtId="164" fontId="7" fillId="0" borderId="0" xfId="3" applyNumberFormat="1" applyFont="1" applyFill="1" applyBorder="1" applyAlignment="1">
      <alignment horizontal="center" vertical="top"/>
    </xf>
    <xf numFmtId="2" fontId="2" fillId="0" borderId="0" xfId="3" applyNumberFormat="1" applyFont="1" applyFill="1" applyBorder="1" applyAlignment="1">
      <alignment horizontal="center" vertical="top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5" xfId="7" applyFont="1" applyFill="1" applyBorder="1" applyAlignment="1">
      <alignment horizontal="center" vertical="top" wrapText="1"/>
    </xf>
    <xf numFmtId="0" fontId="9" fillId="0" borderId="5" xfId="7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4" borderId="1" xfId="11" applyFont="1" applyFill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5" fillId="4" borderId="1" xfId="11" applyFont="1" applyFill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5" fillId="4" borderId="1" xfId="11" applyFont="1" applyFill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5" xfId="9" applyFont="1" applyFill="1" applyBorder="1" applyAlignment="1">
      <alignment horizontal="center" vertical="top" wrapText="1"/>
    </xf>
    <xf numFmtId="0" fontId="9" fillId="0" borderId="5" xfId="9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top" wrapText="1"/>
    </xf>
    <xf numFmtId="0" fontId="9" fillId="0" borderId="5" xfId="5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1" xfId="3" applyFont="1" applyFill="1" applyBorder="1" applyAlignment="1">
      <alignment horizontal="center" vertical="top"/>
    </xf>
    <xf numFmtId="0" fontId="10" fillId="0" borderId="1" xfId="3" applyFont="1" applyFill="1" applyBorder="1" applyAlignment="1">
      <alignment horizontal="center" vertical="top"/>
    </xf>
    <xf numFmtId="0" fontId="9" fillId="0" borderId="1" xfId="3" applyFont="1" applyFill="1" applyBorder="1" applyAlignment="1">
      <alignment horizontal="center" vertical="top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top" wrapText="1"/>
    </xf>
    <xf numFmtId="0" fontId="10" fillId="0" borderId="5" xfId="5" applyFont="1" applyFill="1" applyBorder="1" applyAlignment="1">
      <alignment horizontal="center" vertical="top"/>
    </xf>
    <xf numFmtId="0" fontId="5" fillId="0" borderId="0" xfId="5" applyFont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5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5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top"/>
    </xf>
    <xf numFmtId="0" fontId="10" fillId="0" borderId="1" xfId="5" applyFont="1" applyFill="1" applyBorder="1" applyAlignment="1">
      <alignment horizontal="center" vertical="top"/>
    </xf>
    <xf numFmtId="0" fontId="9" fillId="0" borderId="1" xfId="7" applyFont="1" applyFill="1" applyBorder="1" applyAlignment="1">
      <alignment horizontal="center" vertical="top"/>
    </xf>
    <xf numFmtId="0" fontId="10" fillId="0" borderId="1" xfId="7" applyFont="1" applyFill="1" applyBorder="1" applyAlignment="1">
      <alignment horizontal="center" vertical="top"/>
    </xf>
    <xf numFmtId="2" fontId="9" fillId="0" borderId="1" xfId="7" applyNumberFormat="1" applyFont="1" applyFill="1" applyBorder="1" applyAlignment="1">
      <alignment horizontal="center" vertical="top" wrapText="1"/>
    </xf>
    <xf numFmtId="2" fontId="10" fillId="0" borderId="5" xfId="7" applyNumberFormat="1" applyFont="1" applyFill="1" applyBorder="1" applyAlignment="1">
      <alignment horizontal="center" vertical="top"/>
    </xf>
    <xf numFmtId="0" fontId="5" fillId="0" borderId="0" xfId="7" applyFont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8" fillId="0" borderId="1" xfId="7" applyNumberFormat="1" applyFont="1" applyFill="1" applyBorder="1" applyAlignment="1">
      <alignment horizontal="center" vertical="center" wrapText="1"/>
    </xf>
    <xf numFmtId="0" fontId="8" fillId="0" borderId="5" xfId="7" applyNumberFormat="1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center" vertical="center" wrapText="1"/>
    </xf>
    <xf numFmtId="49" fontId="8" fillId="0" borderId="5" xfId="7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top" wrapText="1"/>
    </xf>
    <xf numFmtId="0" fontId="10" fillId="0" borderId="1" xfId="9" applyFont="1" applyFill="1" applyBorder="1" applyAlignment="1">
      <alignment horizontal="center" vertical="top"/>
    </xf>
    <xf numFmtId="0" fontId="5" fillId="0" borderId="0" xfId="9" applyFont="1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0" fontId="5" fillId="0" borderId="2" xfId="9" applyFont="1" applyBorder="1" applyAlignment="1">
      <alignment horizontal="center" vertical="center"/>
    </xf>
    <xf numFmtId="0" fontId="8" fillId="0" borderId="1" xfId="9" applyNumberFormat="1" applyFont="1" applyFill="1" applyBorder="1" applyAlignment="1">
      <alignment horizontal="center" vertical="center" wrapText="1"/>
    </xf>
    <xf numFmtId="49" fontId="8" fillId="0" borderId="1" xfId="9" applyNumberFormat="1" applyFont="1" applyFill="1" applyBorder="1" applyAlignment="1">
      <alignment horizontal="center" vertical="center" wrapText="1"/>
    </xf>
    <xf numFmtId="49" fontId="8" fillId="0" borderId="5" xfId="9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top"/>
    </xf>
  </cellXfs>
  <cellStyles count="13">
    <cellStyle name="Обычный" xfId="0" builtinId="0"/>
    <cellStyle name="Обычный 2" xfId="11"/>
    <cellStyle name="Обычный 2 2" xfId="1"/>
    <cellStyle name="Обычный 2 3" xfId="4"/>
    <cellStyle name="Обычный 2 4" xfId="6"/>
    <cellStyle name="Обычный 2 5" xfId="8"/>
    <cellStyle name="Обычный 2 6" xfId="10"/>
    <cellStyle name="Обычный 3" xfId="3"/>
    <cellStyle name="Обычный 4" xfId="5"/>
    <cellStyle name="Обычный 5" xfId="7"/>
    <cellStyle name="Обычный 6" xfId="9"/>
    <cellStyle name="Обычный 6 2" xfId="12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70" zoomScaleNormal="70" workbookViewId="0">
      <selection activeCell="M6" sqref="M6"/>
    </sheetView>
  </sheetViews>
  <sheetFormatPr defaultRowHeight="15" x14ac:dyDescent="0.25"/>
  <cols>
    <col min="1" max="1" width="5.7109375" customWidth="1"/>
    <col min="2" max="2" width="18.85546875" customWidth="1"/>
    <col min="4" max="4" width="34.42578125" customWidth="1"/>
    <col min="5" max="5" width="20.5703125" customWidth="1"/>
    <col min="6" max="6" width="8.42578125" customWidth="1"/>
    <col min="7" max="7" width="9.42578125" customWidth="1"/>
    <col min="8" max="8" width="8.28515625" customWidth="1"/>
    <col min="9" max="9" width="7.5703125" customWidth="1"/>
    <col min="10" max="10" width="8.140625" customWidth="1"/>
    <col min="11" max="11" width="9.85546875" customWidth="1"/>
    <col min="12" max="13" width="9.28515625" customWidth="1"/>
    <col min="14" max="14" width="10" customWidth="1"/>
  </cols>
  <sheetData>
    <row r="1" spans="1:14" ht="15" customHeight="1" x14ac:dyDescent="0.25">
      <c r="A1" s="80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5" customHeight="1" x14ac:dyDescent="0.25">
      <c r="A3" s="83" t="s">
        <v>0</v>
      </c>
      <c r="B3" s="84" t="s">
        <v>11</v>
      </c>
      <c r="C3" s="84" t="s">
        <v>1</v>
      </c>
      <c r="D3" s="84" t="s">
        <v>14</v>
      </c>
      <c r="E3" s="84" t="s">
        <v>12</v>
      </c>
      <c r="F3" s="77" t="s">
        <v>2</v>
      </c>
      <c r="G3" s="78"/>
      <c r="H3" s="77" t="s">
        <v>31</v>
      </c>
      <c r="I3" s="78"/>
      <c r="J3" s="77" t="s">
        <v>3</v>
      </c>
      <c r="K3" s="78"/>
      <c r="L3" s="77" t="s">
        <v>4</v>
      </c>
      <c r="M3" s="78"/>
      <c r="N3" s="79" t="s">
        <v>5</v>
      </c>
    </row>
    <row r="4" spans="1:14" ht="25.5" x14ac:dyDescent="0.25">
      <c r="A4" s="83"/>
      <c r="B4" s="84"/>
      <c r="C4" s="84"/>
      <c r="D4" s="84"/>
      <c r="E4" s="84"/>
      <c r="F4" s="4" t="s">
        <v>6</v>
      </c>
      <c r="G4" s="5" t="s">
        <v>7</v>
      </c>
      <c r="H4" s="4" t="s">
        <v>8</v>
      </c>
      <c r="I4" s="5" t="s">
        <v>7</v>
      </c>
      <c r="J4" s="4" t="s">
        <v>9</v>
      </c>
      <c r="K4" s="5" t="s">
        <v>7</v>
      </c>
      <c r="L4" s="4" t="s">
        <v>10</v>
      </c>
      <c r="M4" s="5" t="s">
        <v>7</v>
      </c>
      <c r="N4" s="78"/>
    </row>
    <row r="5" spans="1:14" ht="126" x14ac:dyDescent="0.25">
      <c r="A5" s="2">
        <v>1</v>
      </c>
      <c r="B5" s="6" t="s">
        <v>25</v>
      </c>
      <c r="C5" s="3">
        <v>8</v>
      </c>
      <c r="D5" s="10" t="s">
        <v>15</v>
      </c>
      <c r="E5" s="1" t="s">
        <v>16</v>
      </c>
      <c r="F5" s="37">
        <v>14</v>
      </c>
      <c r="G5" s="38">
        <f>25*F5/41.5</f>
        <v>8.4337349397590362</v>
      </c>
      <c r="H5" s="39">
        <v>56.5</v>
      </c>
      <c r="I5" s="40">
        <f>20*27.5/H5</f>
        <v>9.7345132743362832</v>
      </c>
      <c r="J5" s="41" t="s">
        <v>18</v>
      </c>
      <c r="K5" s="42" t="e">
        <f>25*9/J5</f>
        <v>#VALUE!</v>
      </c>
      <c r="L5" s="43">
        <v>9.6999999999999993</v>
      </c>
      <c r="M5" s="44">
        <f>30*L5/9.7</f>
        <v>30.000000000000004</v>
      </c>
      <c r="N5" s="45">
        <v>55.07</v>
      </c>
    </row>
    <row r="6" spans="1:14" ht="126" x14ac:dyDescent="0.25">
      <c r="A6" s="2">
        <v>2</v>
      </c>
      <c r="B6" s="6" t="s">
        <v>21</v>
      </c>
      <c r="C6" s="3">
        <v>7</v>
      </c>
      <c r="D6" s="10" t="s">
        <v>15</v>
      </c>
      <c r="E6" s="1" t="s">
        <v>16</v>
      </c>
      <c r="F6" s="19">
        <v>14</v>
      </c>
      <c r="G6" s="56">
        <f t="shared" ref="G6:G21" si="0">25*F6/41.5</f>
        <v>8.4337349397590362</v>
      </c>
      <c r="H6" s="19">
        <v>0</v>
      </c>
      <c r="I6" s="56" t="e">
        <f t="shared" ref="I6:I21" si="1">20*27.5/H6</f>
        <v>#DIV/0!</v>
      </c>
      <c r="J6" s="19">
        <v>9</v>
      </c>
      <c r="K6" s="56">
        <f t="shared" ref="K6:K21" si="2">25*9/J6</f>
        <v>25</v>
      </c>
      <c r="L6" s="19">
        <v>6</v>
      </c>
      <c r="M6" s="56">
        <f t="shared" ref="M6:M21" si="3">30*L6/9.7</f>
        <v>18.556701030927837</v>
      </c>
      <c r="N6" s="20">
        <v>51.98</v>
      </c>
    </row>
    <row r="7" spans="1:14" ht="126" x14ac:dyDescent="0.25">
      <c r="A7" s="2">
        <v>3</v>
      </c>
      <c r="B7" s="6" t="s">
        <v>23</v>
      </c>
      <c r="C7" s="3">
        <v>7</v>
      </c>
      <c r="D7" s="10" t="s">
        <v>15</v>
      </c>
      <c r="E7" s="1" t="s">
        <v>16</v>
      </c>
      <c r="F7" s="32">
        <v>24</v>
      </c>
      <c r="G7" s="56">
        <f t="shared" si="0"/>
        <v>14.457831325301205</v>
      </c>
      <c r="H7" s="32">
        <v>27.5</v>
      </c>
      <c r="I7" s="56">
        <f t="shared" si="1"/>
        <v>20</v>
      </c>
      <c r="J7" s="60">
        <v>9.5</v>
      </c>
      <c r="K7" s="56">
        <f t="shared" si="2"/>
        <v>23.684210526315791</v>
      </c>
      <c r="L7" s="32">
        <v>0</v>
      </c>
      <c r="M7" s="56">
        <f t="shared" si="3"/>
        <v>0</v>
      </c>
      <c r="N7" s="33">
        <v>51.48</v>
      </c>
    </row>
    <row r="8" spans="1:14" ht="89.25" x14ac:dyDescent="0.25">
      <c r="A8" s="2">
        <v>4</v>
      </c>
      <c r="B8" s="62" t="s">
        <v>39</v>
      </c>
      <c r="C8" s="62" t="s">
        <v>40</v>
      </c>
      <c r="D8" s="18" t="s">
        <v>15</v>
      </c>
      <c r="E8" s="61" t="s">
        <v>36</v>
      </c>
      <c r="F8" s="32">
        <v>24</v>
      </c>
      <c r="G8" s="56">
        <f t="shared" si="0"/>
        <v>14.457831325301205</v>
      </c>
      <c r="H8" s="32">
        <v>27.5</v>
      </c>
      <c r="I8" s="56">
        <f t="shared" si="1"/>
        <v>20</v>
      </c>
      <c r="J8" s="32">
        <v>9.5500000000000007</v>
      </c>
      <c r="K8" s="56">
        <f t="shared" si="2"/>
        <v>23.560209424083769</v>
      </c>
      <c r="L8" s="32">
        <v>0</v>
      </c>
      <c r="M8" s="56">
        <f t="shared" si="3"/>
        <v>0</v>
      </c>
      <c r="N8" s="33">
        <v>51.4</v>
      </c>
    </row>
    <row r="9" spans="1:14" ht="90" thickBot="1" x14ac:dyDescent="0.3">
      <c r="A9" s="2">
        <v>5</v>
      </c>
      <c r="B9" s="16" t="s">
        <v>20</v>
      </c>
      <c r="C9" s="17">
        <v>7</v>
      </c>
      <c r="D9" s="18" t="s">
        <v>15</v>
      </c>
      <c r="E9" s="1" t="s">
        <v>16</v>
      </c>
      <c r="F9" s="19">
        <v>10</v>
      </c>
      <c r="G9" s="56">
        <f t="shared" si="0"/>
        <v>6.024096385542169</v>
      </c>
      <c r="H9" s="19">
        <v>50</v>
      </c>
      <c r="I9" s="56">
        <f>20*27.5/H9</f>
        <v>11</v>
      </c>
      <c r="J9" s="19">
        <v>9</v>
      </c>
      <c r="K9" s="56">
        <f t="shared" si="2"/>
        <v>25</v>
      </c>
      <c r="L9" s="19">
        <v>0</v>
      </c>
      <c r="M9" s="56">
        <f t="shared" si="3"/>
        <v>0</v>
      </c>
      <c r="N9" s="20">
        <v>51.02</v>
      </c>
    </row>
    <row r="10" spans="1:14" ht="89.25" x14ac:dyDescent="0.25">
      <c r="A10" s="21">
        <v>6</v>
      </c>
      <c r="B10" s="61" t="s">
        <v>37</v>
      </c>
      <c r="C10" s="61" t="s">
        <v>35</v>
      </c>
      <c r="D10" s="18" t="s">
        <v>15</v>
      </c>
      <c r="E10" s="61" t="s">
        <v>36</v>
      </c>
      <c r="F10" s="19">
        <v>14</v>
      </c>
      <c r="G10" s="56">
        <f t="shared" si="0"/>
        <v>8.4337349397590362</v>
      </c>
      <c r="H10" s="19" t="s">
        <v>18</v>
      </c>
      <c r="I10" s="56" t="e">
        <f t="shared" si="1"/>
        <v>#VALUE!</v>
      </c>
      <c r="J10" s="19">
        <v>9.6</v>
      </c>
      <c r="K10" s="56">
        <f t="shared" si="2"/>
        <v>23.4375</v>
      </c>
      <c r="L10" s="19">
        <v>6</v>
      </c>
      <c r="M10" s="56">
        <f t="shared" si="3"/>
        <v>18.556701030927837</v>
      </c>
      <c r="N10" s="20">
        <v>50.89</v>
      </c>
    </row>
    <row r="11" spans="1:14" ht="126" x14ac:dyDescent="0.25">
      <c r="A11" s="21">
        <v>7</v>
      </c>
      <c r="B11" s="6" t="s">
        <v>24</v>
      </c>
      <c r="C11" s="3">
        <v>8</v>
      </c>
      <c r="D11" s="10" t="s">
        <v>15</v>
      </c>
      <c r="E11" s="1" t="s">
        <v>16</v>
      </c>
      <c r="F11" s="32">
        <v>22</v>
      </c>
      <c r="G11" s="56">
        <f t="shared" si="0"/>
        <v>13.253012048192771</v>
      </c>
      <c r="H11" s="32">
        <v>45</v>
      </c>
      <c r="I11" s="56">
        <f t="shared" si="1"/>
        <v>12.222222222222221</v>
      </c>
      <c r="J11" s="32">
        <v>9.8000000000000007</v>
      </c>
      <c r="K11" s="56">
        <f t="shared" si="2"/>
        <v>22.959183673469386</v>
      </c>
      <c r="L11" s="32">
        <v>0</v>
      </c>
      <c r="M11" s="56">
        <f t="shared" si="3"/>
        <v>0</v>
      </c>
      <c r="N11" s="33">
        <v>50.35</v>
      </c>
    </row>
    <row r="12" spans="1:14" ht="89.25" x14ac:dyDescent="0.25">
      <c r="A12" s="21">
        <v>8</v>
      </c>
      <c r="B12" s="61" t="s">
        <v>38</v>
      </c>
      <c r="C12" s="61" t="s">
        <v>35</v>
      </c>
      <c r="D12" s="18" t="s">
        <v>15</v>
      </c>
      <c r="E12" s="61" t="s">
        <v>36</v>
      </c>
      <c r="F12" s="19">
        <v>10</v>
      </c>
      <c r="G12" s="56">
        <f t="shared" si="0"/>
        <v>6.024096385542169</v>
      </c>
      <c r="H12" s="19">
        <v>50.01</v>
      </c>
      <c r="I12" s="56">
        <f t="shared" si="1"/>
        <v>10.997800439912018</v>
      </c>
      <c r="J12" s="19">
        <v>9</v>
      </c>
      <c r="K12" s="56">
        <f t="shared" si="2"/>
        <v>25</v>
      </c>
      <c r="L12" s="19">
        <v>0</v>
      </c>
      <c r="M12" s="56">
        <f t="shared" si="3"/>
        <v>0</v>
      </c>
      <c r="N12" s="20">
        <v>49.78</v>
      </c>
    </row>
    <row r="13" spans="1:14" ht="126" x14ac:dyDescent="0.25">
      <c r="A13" s="21">
        <v>9</v>
      </c>
      <c r="B13" s="6" t="s">
        <v>29</v>
      </c>
      <c r="C13" s="3">
        <v>8</v>
      </c>
      <c r="D13" s="10" t="s">
        <v>15</v>
      </c>
      <c r="E13" s="1" t="s">
        <v>16</v>
      </c>
      <c r="F13" s="50">
        <v>14</v>
      </c>
      <c r="G13" s="56">
        <f t="shared" si="0"/>
        <v>8.4337349397590362</v>
      </c>
      <c r="H13" s="51">
        <v>56.5</v>
      </c>
      <c r="I13" s="56">
        <f t="shared" si="1"/>
        <v>9.7345132743362832</v>
      </c>
      <c r="J13" s="52" t="s">
        <v>18</v>
      </c>
      <c r="K13" s="56" t="e">
        <f t="shared" si="2"/>
        <v>#VALUE!</v>
      </c>
      <c r="L13" s="53">
        <v>7.4</v>
      </c>
      <c r="M13" s="56">
        <f t="shared" si="3"/>
        <v>22.88659793814433</v>
      </c>
      <c r="N13" s="54">
        <v>47.77</v>
      </c>
    </row>
    <row r="14" spans="1:14" ht="89.25" x14ac:dyDescent="0.25">
      <c r="A14" s="21">
        <v>10</v>
      </c>
      <c r="B14" s="62" t="s">
        <v>43</v>
      </c>
      <c r="C14" s="62" t="s">
        <v>40</v>
      </c>
      <c r="D14" s="18" t="s">
        <v>15</v>
      </c>
      <c r="E14" s="61" t="s">
        <v>36</v>
      </c>
      <c r="F14" s="32">
        <v>25</v>
      </c>
      <c r="G14" s="56">
        <f t="shared" si="0"/>
        <v>15.060240963855422</v>
      </c>
      <c r="H14" s="66">
        <v>69.599999999999994</v>
      </c>
      <c r="I14" s="56">
        <f t="shared" si="1"/>
        <v>7.9022988505747129</v>
      </c>
      <c r="J14" s="66">
        <v>9.4499999999999993</v>
      </c>
      <c r="K14" s="56">
        <f t="shared" si="2"/>
        <v>23.80952380952381</v>
      </c>
      <c r="L14" s="19">
        <v>0</v>
      </c>
      <c r="M14" s="56">
        <f t="shared" si="3"/>
        <v>0</v>
      </c>
      <c r="N14" s="20" t="s">
        <v>44</v>
      </c>
    </row>
    <row r="15" spans="1:14" ht="89.25" x14ac:dyDescent="0.25">
      <c r="A15" s="21">
        <v>11</v>
      </c>
      <c r="B15" s="62" t="s">
        <v>41</v>
      </c>
      <c r="C15" s="62" t="s">
        <v>40</v>
      </c>
      <c r="D15" s="18" t="s">
        <v>15</v>
      </c>
      <c r="E15" s="61" t="s">
        <v>36</v>
      </c>
      <c r="F15" s="63">
        <v>0</v>
      </c>
      <c r="G15" s="56">
        <f t="shared" si="0"/>
        <v>0</v>
      </c>
      <c r="H15" s="63">
        <v>55</v>
      </c>
      <c r="I15" s="56">
        <f t="shared" si="1"/>
        <v>10</v>
      </c>
      <c r="J15" s="63">
        <v>9</v>
      </c>
      <c r="K15" s="56">
        <f t="shared" si="2"/>
        <v>25</v>
      </c>
      <c r="L15" s="63">
        <v>0</v>
      </c>
      <c r="M15" s="56">
        <f t="shared" si="3"/>
        <v>0</v>
      </c>
      <c r="N15" s="65">
        <v>42.18</v>
      </c>
    </row>
    <row r="16" spans="1:14" ht="89.25" x14ac:dyDescent="0.25">
      <c r="A16" s="21">
        <v>12</v>
      </c>
      <c r="B16" s="62" t="s">
        <v>45</v>
      </c>
      <c r="C16" s="62" t="s">
        <v>40</v>
      </c>
      <c r="D16" s="18" t="s">
        <v>15</v>
      </c>
      <c r="E16" s="61" t="s">
        <v>36</v>
      </c>
      <c r="F16" s="63">
        <v>0</v>
      </c>
      <c r="G16" s="56">
        <f t="shared" si="0"/>
        <v>0</v>
      </c>
      <c r="H16" s="66">
        <v>63.3</v>
      </c>
      <c r="I16" s="56">
        <f t="shared" si="1"/>
        <v>8.6887835703001581</v>
      </c>
      <c r="J16" s="63">
        <v>0</v>
      </c>
      <c r="K16" s="56" t="e">
        <f t="shared" si="2"/>
        <v>#DIV/0!</v>
      </c>
      <c r="L16" s="66">
        <v>9</v>
      </c>
      <c r="M16" s="56">
        <f t="shared" si="3"/>
        <v>27.835051546391753</v>
      </c>
      <c r="N16" s="65">
        <v>41.89</v>
      </c>
    </row>
    <row r="17" spans="1:14" ht="126" x14ac:dyDescent="0.25">
      <c r="A17" s="2">
        <v>13</v>
      </c>
      <c r="B17" s="6" t="s">
        <v>28</v>
      </c>
      <c r="C17" s="3">
        <v>8</v>
      </c>
      <c r="D17" s="10" t="s">
        <v>15</v>
      </c>
      <c r="E17" s="1" t="s">
        <v>16</v>
      </c>
      <c r="F17" s="46">
        <v>0</v>
      </c>
      <c r="G17" s="56">
        <f t="shared" si="0"/>
        <v>0</v>
      </c>
      <c r="H17" s="47">
        <v>55</v>
      </c>
      <c r="I17" s="56">
        <f t="shared" si="1"/>
        <v>10</v>
      </c>
      <c r="J17" s="32">
        <v>9.8000000000000007</v>
      </c>
      <c r="K17" s="56">
        <f t="shared" si="2"/>
        <v>22.959183673469386</v>
      </c>
      <c r="L17" s="48">
        <v>0</v>
      </c>
      <c r="M17" s="56">
        <f t="shared" si="3"/>
        <v>0</v>
      </c>
      <c r="N17" s="49">
        <v>40.04</v>
      </c>
    </row>
    <row r="18" spans="1:14" ht="126" x14ac:dyDescent="0.25">
      <c r="A18" s="2">
        <v>14</v>
      </c>
      <c r="B18" s="6" t="s">
        <v>22</v>
      </c>
      <c r="C18" s="3">
        <v>7</v>
      </c>
      <c r="D18" s="10" t="s">
        <v>15</v>
      </c>
      <c r="E18" s="1" t="s">
        <v>16</v>
      </c>
      <c r="F18" s="32">
        <v>17</v>
      </c>
      <c r="G18" s="56">
        <f t="shared" si="0"/>
        <v>10.240963855421686</v>
      </c>
      <c r="H18" s="32" t="s">
        <v>18</v>
      </c>
      <c r="I18" s="56" t="e">
        <f t="shared" si="1"/>
        <v>#VALUE!</v>
      </c>
      <c r="J18" s="60">
        <v>9.5</v>
      </c>
      <c r="K18" s="56">
        <f t="shared" si="2"/>
        <v>23.684210526315791</v>
      </c>
      <c r="L18" s="32">
        <v>0</v>
      </c>
      <c r="M18" s="56">
        <f t="shared" si="3"/>
        <v>0</v>
      </c>
      <c r="N18" s="33">
        <v>33.979999999999997</v>
      </c>
    </row>
    <row r="19" spans="1:14" ht="89.25" x14ac:dyDescent="0.25">
      <c r="A19" s="2">
        <v>15</v>
      </c>
      <c r="B19" s="61" t="s">
        <v>34</v>
      </c>
      <c r="C19" s="61" t="s">
        <v>35</v>
      </c>
      <c r="D19" s="18" t="s">
        <v>15</v>
      </c>
      <c r="E19" s="61" t="s">
        <v>36</v>
      </c>
      <c r="F19" s="32">
        <v>17</v>
      </c>
      <c r="G19" s="56">
        <f t="shared" si="0"/>
        <v>10.240963855421686</v>
      </c>
      <c r="H19" s="32" t="s">
        <v>18</v>
      </c>
      <c r="I19" s="56" t="e">
        <f t="shared" si="1"/>
        <v>#VALUE!</v>
      </c>
      <c r="J19" s="32">
        <v>10.1</v>
      </c>
      <c r="K19" s="56">
        <f t="shared" si="2"/>
        <v>22.277227722772277</v>
      </c>
      <c r="L19" s="32">
        <v>0</v>
      </c>
      <c r="M19" s="56">
        <f t="shared" si="3"/>
        <v>0</v>
      </c>
      <c r="N19" s="33">
        <v>31.89</v>
      </c>
    </row>
    <row r="20" spans="1:14" ht="89.25" x14ac:dyDescent="0.25">
      <c r="A20" s="2">
        <v>16</v>
      </c>
      <c r="B20" s="62" t="s">
        <v>42</v>
      </c>
      <c r="C20" s="62" t="s">
        <v>40</v>
      </c>
      <c r="D20" s="18" t="s">
        <v>15</v>
      </c>
      <c r="E20" s="61" t="s">
        <v>36</v>
      </c>
      <c r="F20" s="63">
        <v>14</v>
      </c>
      <c r="G20" s="56">
        <f t="shared" si="0"/>
        <v>8.4337349397590362</v>
      </c>
      <c r="H20" s="63">
        <v>56.5</v>
      </c>
      <c r="I20" s="56">
        <f t="shared" si="1"/>
        <v>9.7345132743362832</v>
      </c>
      <c r="J20" s="63" t="s">
        <v>18</v>
      </c>
      <c r="K20" s="56" t="e">
        <f t="shared" si="2"/>
        <v>#VALUE!</v>
      </c>
      <c r="L20" s="63">
        <v>0</v>
      </c>
      <c r="M20" s="56">
        <f t="shared" si="3"/>
        <v>0</v>
      </c>
      <c r="N20" s="65">
        <v>25.07</v>
      </c>
    </row>
    <row r="21" spans="1:14" ht="89.25" x14ac:dyDescent="0.25">
      <c r="A21" s="2">
        <v>17</v>
      </c>
      <c r="B21" s="68" t="s">
        <v>46</v>
      </c>
      <c r="C21" s="62" t="s">
        <v>40</v>
      </c>
      <c r="D21" s="18" t="s">
        <v>15</v>
      </c>
      <c r="E21" s="61" t="s">
        <v>36</v>
      </c>
      <c r="F21" s="63">
        <v>14</v>
      </c>
      <c r="G21" s="56">
        <f t="shared" si="0"/>
        <v>8.4337349397590362</v>
      </c>
      <c r="H21" s="63">
        <v>56.5</v>
      </c>
      <c r="I21" s="56">
        <f t="shared" si="1"/>
        <v>9.7345132743362832</v>
      </c>
      <c r="J21" s="63" t="s">
        <v>18</v>
      </c>
      <c r="K21" s="56" t="e">
        <f t="shared" si="2"/>
        <v>#VALUE!</v>
      </c>
      <c r="L21" s="63">
        <v>0</v>
      </c>
      <c r="M21" s="56">
        <f t="shared" si="3"/>
        <v>0</v>
      </c>
      <c r="N21" s="65">
        <v>25.07</v>
      </c>
    </row>
    <row r="22" spans="1:14" ht="15.75" x14ac:dyDescent="0.25">
      <c r="A22" s="22"/>
      <c r="B22" s="23"/>
      <c r="C22" s="24"/>
      <c r="D22" s="25"/>
      <c r="E22" s="26"/>
      <c r="F22" s="27"/>
      <c r="G22" s="28"/>
      <c r="H22" s="27"/>
      <c r="I22" s="29"/>
      <c r="J22" s="27"/>
      <c r="K22" s="29"/>
      <c r="L22" s="27"/>
      <c r="M22" s="29"/>
      <c r="N22" s="30"/>
    </row>
    <row r="23" spans="1:14" ht="15.75" x14ac:dyDescent="0.25">
      <c r="A23" s="22"/>
      <c r="B23" s="23"/>
      <c r="C23" s="24"/>
      <c r="D23" s="25"/>
      <c r="E23" s="26"/>
      <c r="F23" s="27"/>
      <c r="G23" s="28"/>
      <c r="H23" s="27"/>
      <c r="I23" s="29"/>
      <c r="J23" s="27"/>
      <c r="K23" s="29"/>
      <c r="L23" s="27"/>
      <c r="M23" s="29"/>
      <c r="N23" s="30"/>
    </row>
    <row r="24" spans="1:14" ht="15.75" x14ac:dyDescent="0.25">
      <c r="A24" s="22"/>
    </row>
    <row r="25" spans="1:14" ht="15.75" x14ac:dyDescent="0.25">
      <c r="A25" s="22"/>
      <c r="B25" s="23"/>
      <c r="C25" s="24"/>
      <c r="D25" s="25"/>
      <c r="E25" s="26"/>
      <c r="F25" s="27"/>
      <c r="G25" s="28"/>
      <c r="H25" s="27"/>
      <c r="I25" s="29"/>
      <c r="J25" s="27"/>
      <c r="K25" s="29"/>
      <c r="L25" s="27"/>
      <c r="M25" s="29"/>
      <c r="N25" s="30"/>
    </row>
    <row r="26" spans="1:14" ht="15.75" x14ac:dyDescent="0.25">
      <c r="A26" s="22"/>
      <c r="B26" s="23"/>
      <c r="C26" s="24"/>
      <c r="D26" s="25"/>
      <c r="E26" s="26"/>
      <c r="F26" s="27"/>
      <c r="G26" s="28"/>
      <c r="H26" s="27"/>
      <c r="I26" s="29"/>
      <c r="J26" s="27"/>
      <c r="K26" s="29"/>
      <c r="L26" s="27"/>
      <c r="M26" s="29"/>
      <c r="N26" s="30"/>
    </row>
    <row r="27" spans="1:14" ht="15.75" x14ac:dyDescent="0.25">
      <c r="A27" s="22"/>
      <c r="B27" s="23"/>
      <c r="C27" s="24"/>
      <c r="D27" s="25"/>
      <c r="E27" s="26"/>
      <c r="F27" s="27"/>
      <c r="G27" s="28"/>
      <c r="H27" s="27"/>
      <c r="I27" s="29"/>
      <c r="J27" s="27"/>
      <c r="K27" s="29"/>
      <c r="L27" s="27"/>
      <c r="M27" s="29"/>
      <c r="N27" s="30"/>
    </row>
    <row r="28" spans="1:14" ht="15.75" x14ac:dyDescent="0.25">
      <c r="A28" s="22"/>
      <c r="B28" s="23"/>
      <c r="C28" s="24"/>
      <c r="D28" s="25"/>
      <c r="E28" s="26"/>
      <c r="F28" s="27"/>
      <c r="G28" s="28"/>
      <c r="H28" s="27"/>
      <c r="I28" s="29"/>
      <c r="J28" s="27"/>
      <c r="K28" s="29"/>
      <c r="L28" s="27"/>
      <c r="M28" s="29"/>
      <c r="N28" s="30"/>
    </row>
    <row r="29" spans="1:14" ht="15.75" x14ac:dyDescent="0.25">
      <c r="A29" s="22"/>
      <c r="B29" s="23"/>
      <c r="C29" s="24"/>
      <c r="D29" s="25"/>
      <c r="E29" s="26"/>
      <c r="F29" s="27"/>
      <c r="G29" s="28"/>
      <c r="H29" s="27"/>
      <c r="I29" s="29"/>
      <c r="J29" s="27"/>
      <c r="K29" s="29"/>
      <c r="L29" s="27"/>
      <c r="M29" s="29"/>
      <c r="N29" s="30"/>
    </row>
    <row r="30" spans="1:14" ht="15.75" x14ac:dyDescent="0.25">
      <c r="A30" s="22"/>
      <c r="B30" s="23"/>
      <c r="C30" s="24"/>
      <c r="D30" s="25"/>
      <c r="E30" s="26"/>
      <c r="F30" s="27"/>
      <c r="G30" s="28"/>
      <c r="H30" s="27"/>
      <c r="I30" s="29"/>
      <c r="J30" s="27"/>
      <c r="K30" s="29"/>
      <c r="L30" s="27"/>
      <c r="M30" s="29"/>
      <c r="N30" s="30"/>
    </row>
    <row r="31" spans="1:14" ht="15.75" x14ac:dyDescent="0.25">
      <c r="A31" s="22"/>
      <c r="B31" s="23"/>
      <c r="C31" s="24"/>
      <c r="D31" s="25"/>
      <c r="E31" s="26"/>
      <c r="F31" s="27"/>
      <c r="G31" s="28"/>
      <c r="H31" s="27"/>
      <c r="I31" s="29"/>
      <c r="J31" s="27"/>
      <c r="K31" s="29"/>
      <c r="L31" s="27"/>
      <c r="M31" s="29"/>
      <c r="N31" s="30"/>
    </row>
    <row r="32" spans="1:14" ht="15.75" x14ac:dyDescent="0.25">
      <c r="A32" s="22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.75" x14ac:dyDescent="0.25">
      <c r="A33" s="22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5.75" x14ac:dyDescent="0.25">
      <c r="A34" s="22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5.75" x14ac:dyDescent="0.25">
      <c r="A35" s="22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5.75" customHeight="1" x14ac:dyDescent="0.25">
      <c r="A36" s="22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</sheetData>
  <mergeCells count="11">
    <mergeCell ref="J3:K3"/>
    <mergeCell ref="L3:M3"/>
    <mergeCell ref="N3:N4"/>
    <mergeCell ref="A1:N2"/>
    <mergeCell ref="A3:A4"/>
    <mergeCell ref="H3:I3"/>
    <mergeCell ref="B3:B4"/>
    <mergeCell ref="C3:C4"/>
    <mergeCell ref="D3:D4"/>
    <mergeCell ref="E3:E4"/>
    <mergeCell ref="F3:G3"/>
  </mergeCells>
  <pageMargins left="0.19685039370078741" right="0.15748031496062992" top="0.31496062992125984" bottom="0.19685039370078741" header="0.31496062992125984" footer="0.15748031496062992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Q8" sqref="Q8"/>
    </sheetView>
  </sheetViews>
  <sheetFormatPr defaultRowHeight="15" x14ac:dyDescent="0.25"/>
  <cols>
    <col min="1" max="1" width="5.7109375" customWidth="1"/>
    <col min="2" max="2" width="21.5703125" customWidth="1"/>
    <col min="4" max="4" width="29.85546875" customWidth="1"/>
    <col min="5" max="5" width="18.42578125" customWidth="1"/>
    <col min="6" max="6" width="8.140625" customWidth="1"/>
    <col min="7" max="7" width="8" customWidth="1"/>
    <col min="8" max="8" width="8.140625" customWidth="1"/>
    <col min="9" max="9" width="7.85546875" customWidth="1"/>
    <col min="10" max="10" width="8" customWidth="1"/>
    <col min="11" max="11" width="7.42578125" customWidth="1"/>
    <col min="12" max="12" width="7.28515625" customWidth="1"/>
    <col min="13" max="13" width="7.42578125" customWidth="1"/>
    <col min="14" max="14" width="10.28515625" customWidth="1"/>
  </cols>
  <sheetData>
    <row r="1" spans="1:14" x14ac:dyDescent="0.25">
      <c r="A1" s="87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x14ac:dyDescent="0.25">
      <c r="A3" s="90" t="s">
        <v>0</v>
      </c>
      <c r="B3" s="92" t="s">
        <v>11</v>
      </c>
      <c r="C3" s="92" t="s">
        <v>1</v>
      </c>
      <c r="D3" s="92" t="s">
        <v>14</v>
      </c>
      <c r="E3" s="92" t="s">
        <v>12</v>
      </c>
      <c r="F3" s="94" t="s">
        <v>2</v>
      </c>
      <c r="G3" s="95"/>
      <c r="H3" s="96" t="s">
        <v>31</v>
      </c>
      <c r="I3" s="97"/>
      <c r="J3" s="94" t="s">
        <v>3</v>
      </c>
      <c r="K3" s="95"/>
      <c r="L3" s="94" t="s">
        <v>4</v>
      </c>
      <c r="M3" s="95"/>
      <c r="N3" s="85" t="s">
        <v>5</v>
      </c>
    </row>
    <row r="4" spans="1:14" ht="25.5" x14ac:dyDescent="0.25">
      <c r="A4" s="91"/>
      <c r="B4" s="93"/>
      <c r="C4" s="93"/>
      <c r="D4" s="93"/>
      <c r="E4" s="93"/>
      <c r="F4" s="70" t="s">
        <v>6</v>
      </c>
      <c r="G4" s="71" t="s">
        <v>7</v>
      </c>
      <c r="H4" s="70" t="s">
        <v>8</v>
      </c>
      <c r="I4" s="71" t="s">
        <v>7</v>
      </c>
      <c r="J4" s="70" t="s">
        <v>9</v>
      </c>
      <c r="K4" s="71" t="s">
        <v>7</v>
      </c>
      <c r="L4" s="70" t="s">
        <v>10</v>
      </c>
      <c r="M4" s="71" t="s">
        <v>7</v>
      </c>
      <c r="N4" s="86"/>
    </row>
    <row r="5" spans="1:14" ht="102" x14ac:dyDescent="0.25">
      <c r="A5" s="69">
        <v>1</v>
      </c>
      <c r="B5" s="61" t="s">
        <v>47</v>
      </c>
      <c r="C5" s="61" t="s">
        <v>35</v>
      </c>
      <c r="D5" s="18" t="s">
        <v>15</v>
      </c>
      <c r="E5" s="61" t="s">
        <v>48</v>
      </c>
      <c r="F5" s="55">
        <v>24</v>
      </c>
      <c r="G5" s="72">
        <f>25*F5/41.5</f>
        <v>14.457831325301205</v>
      </c>
      <c r="H5" s="36">
        <v>0</v>
      </c>
      <c r="I5" s="64">
        <v>0</v>
      </c>
      <c r="J5" s="63">
        <v>9</v>
      </c>
      <c r="K5" s="64">
        <v>25</v>
      </c>
      <c r="L5" s="63">
        <v>8.4</v>
      </c>
      <c r="M5" s="64">
        <f>30*L5/9</f>
        <v>28</v>
      </c>
      <c r="N5" s="73">
        <f>G5+I5+K5+M5</f>
        <v>67.457831325301214</v>
      </c>
    </row>
    <row r="6" spans="1:14" ht="77.25" customHeight="1" x14ac:dyDescent="0.25">
      <c r="A6" s="9">
        <v>2</v>
      </c>
      <c r="B6" s="36" t="s">
        <v>26</v>
      </c>
      <c r="C6" s="36">
        <v>7</v>
      </c>
      <c r="D6" s="18" t="s">
        <v>15</v>
      </c>
      <c r="E6" s="36" t="s">
        <v>16</v>
      </c>
      <c r="F6" s="55">
        <v>17</v>
      </c>
      <c r="G6" s="72">
        <f t="shared" ref="G6:G9" si="0">25*F6/41.5</f>
        <v>10.240963855421686</v>
      </c>
      <c r="H6" s="36">
        <v>50</v>
      </c>
      <c r="I6" s="56">
        <v>20</v>
      </c>
      <c r="J6" s="36">
        <v>0</v>
      </c>
      <c r="K6" s="56">
        <v>0</v>
      </c>
      <c r="L6" s="36">
        <v>9</v>
      </c>
      <c r="M6" s="64">
        <f t="shared" ref="M6:M9" si="1">30*L6/9</f>
        <v>30</v>
      </c>
      <c r="N6" s="73">
        <f t="shared" ref="N6:N9" si="2">G6+I6+K6+M6</f>
        <v>60.240963855421683</v>
      </c>
    </row>
    <row r="7" spans="1:14" ht="102" x14ac:dyDescent="0.25">
      <c r="A7" s="11">
        <v>3</v>
      </c>
      <c r="B7" s="36" t="s">
        <v>33</v>
      </c>
      <c r="C7" s="36">
        <v>8</v>
      </c>
      <c r="D7" s="18" t="s">
        <v>15</v>
      </c>
      <c r="E7" s="36" t="s">
        <v>16</v>
      </c>
      <c r="F7" s="55">
        <v>21</v>
      </c>
      <c r="G7" s="72">
        <f t="shared" si="0"/>
        <v>12.650602409638553</v>
      </c>
      <c r="H7" s="36">
        <v>52</v>
      </c>
      <c r="I7" s="56">
        <v>19.23</v>
      </c>
      <c r="J7" s="36">
        <v>0</v>
      </c>
      <c r="K7" s="72">
        <v>0</v>
      </c>
      <c r="L7" s="36">
        <v>8</v>
      </c>
      <c r="M7" s="64">
        <f t="shared" si="1"/>
        <v>26.666666666666668</v>
      </c>
      <c r="N7" s="73">
        <f t="shared" si="2"/>
        <v>58.547269076305227</v>
      </c>
    </row>
    <row r="8" spans="1:14" ht="102" x14ac:dyDescent="0.25">
      <c r="A8" s="9">
        <v>4</v>
      </c>
      <c r="B8" s="36" t="s">
        <v>27</v>
      </c>
      <c r="C8" s="36">
        <v>7</v>
      </c>
      <c r="D8" s="18" t="s">
        <v>15</v>
      </c>
      <c r="E8" s="36" t="s">
        <v>16</v>
      </c>
      <c r="F8" s="55">
        <v>24</v>
      </c>
      <c r="G8" s="72">
        <f t="shared" si="0"/>
        <v>14.457831325301205</v>
      </c>
      <c r="H8" s="36">
        <v>52</v>
      </c>
      <c r="I8" s="56">
        <v>19.23</v>
      </c>
      <c r="J8" s="36">
        <v>0</v>
      </c>
      <c r="K8" s="56">
        <v>0</v>
      </c>
      <c r="L8" s="55">
        <v>7</v>
      </c>
      <c r="M8" s="64">
        <f t="shared" si="1"/>
        <v>23.333333333333332</v>
      </c>
      <c r="N8" s="73">
        <f t="shared" si="2"/>
        <v>57.021164658634532</v>
      </c>
    </row>
    <row r="9" spans="1:14" ht="102" x14ac:dyDescent="0.25">
      <c r="A9" s="7">
        <v>5</v>
      </c>
      <c r="B9" s="61" t="s">
        <v>49</v>
      </c>
      <c r="C9" s="61" t="s">
        <v>40</v>
      </c>
      <c r="D9" s="18" t="s">
        <v>15</v>
      </c>
      <c r="E9" s="61" t="s">
        <v>48</v>
      </c>
      <c r="F9" s="63">
        <v>21</v>
      </c>
      <c r="G9" s="72">
        <f t="shared" si="0"/>
        <v>12.650602409638553</v>
      </c>
      <c r="H9" s="63">
        <v>0</v>
      </c>
      <c r="I9" s="8">
        <v>0</v>
      </c>
      <c r="J9" s="63">
        <v>10.1</v>
      </c>
      <c r="K9" s="64">
        <v>21.65</v>
      </c>
      <c r="L9" s="63">
        <v>0</v>
      </c>
      <c r="M9" s="64">
        <f t="shared" si="1"/>
        <v>0</v>
      </c>
      <c r="N9" s="73">
        <f t="shared" si="2"/>
        <v>34.30060240963855</v>
      </c>
    </row>
  </sheetData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19685039370078741" right="0.15748031496062992" top="0.39370078740157483" bottom="0.2755905511811023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10" zoomScale="80" zoomScaleNormal="80" workbookViewId="0">
      <selection activeCell="P6" sqref="P6"/>
    </sheetView>
  </sheetViews>
  <sheetFormatPr defaultRowHeight="15" x14ac:dyDescent="0.25"/>
  <cols>
    <col min="1" max="1" width="7.42578125" customWidth="1"/>
    <col min="2" max="2" width="20.28515625" customWidth="1"/>
    <col min="3" max="3" width="7" customWidth="1"/>
    <col min="4" max="4" width="29.42578125" customWidth="1"/>
    <col min="5" max="5" width="19.28515625" customWidth="1"/>
    <col min="6" max="6" width="7.7109375" customWidth="1"/>
    <col min="7" max="7" width="8.140625" customWidth="1"/>
    <col min="8" max="8" width="7.85546875" customWidth="1"/>
    <col min="9" max="9" width="7.7109375" customWidth="1"/>
    <col min="10" max="10" width="8.28515625" customWidth="1"/>
    <col min="11" max="11" width="7.7109375" customWidth="1"/>
    <col min="12" max="12" width="8" customWidth="1"/>
    <col min="13" max="13" width="7.85546875" customWidth="1"/>
    <col min="14" max="14" width="9.140625" style="76"/>
  </cols>
  <sheetData>
    <row r="1" spans="1:14" x14ac:dyDescent="0.25">
      <c r="A1" s="100" t="s">
        <v>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103" t="s">
        <v>0</v>
      </c>
      <c r="B3" s="105" t="s">
        <v>11</v>
      </c>
      <c r="C3" s="105" t="s">
        <v>1</v>
      </c>
      <c r="D3" s="105" t="s">
        <v>14</v>
      </c>
      <c r="E3" s="105" t="s">
        <v>12</v>
      </c>
      <c r="F3" s="96" t="s">
        <v>2</v>
      </c>
      <c r="G3" s="97"/>
      <c r="H3" s="96" t="s">
        <v>31</v>
      </c>
      <c r="I3" s="97"/>
      <c r="J3" s="96" t="s">
        <v>3</v>
      </c>
      <c r="K3" s="97"/>
      <c r="L3" s="96" t="s">
        <v>4</v>
      </c>
      <c r="M3" s="97"/>
      <c r="N3" s="98" t="s">
        <v>5</v>
      </c>
    </row>
    <row r="4" spans="1:14" ht="38.25" x14ac:dyDescent="0.25">
      <c r="A4" s="104"/>
      <c r="B4" s="106"/>
      <c r="C4" s="106"/>
      <c r="D4" s="106"/>
      <c r="E4" s="106"/>
      <c r="F4" s="34" t="s">
        <v>6</v>
      </c>
      <c r="G4" s="35" t="s">
        <v>7</v>
      </c>
      <c r="H4" s="34" t="s">
        <v>8</v>
      </c>
      <c r="I4" s="35" t="s">
        <v>7</v>
      </c>
      <c r="J4" s="34" t="s">
        <v>9</v>
      </c>
      <c r="K4" s="35" t="s">
        <v>7</v>
      </c>
      <c r="L4" s="34" t="s">
        <v>10</v>
      </c>
      <c r="M4" s="35" t="s">
        <v>7</v>
      </c>
      <c r="N4" s="99"/>
    </row>
    <row r="5" spans="1:14" ht="102" x14ac:dyDescent="0.25">
      <c r="A5" s="13">
        <v>1</v>
      </c>
      <c r="B5" s="36" t="s">
        <v>17</v>
      </c>
      <c r="C5" s="36">
        <v>9</v>
      </c>
      <c r="D5" s="18" t="s">
        <v>15</v>
      </c>
      <c r="E5" s="36" t="s">
        <v>16</v>
      </c>
      <c r="F5" s="19">
        <v>48</v>
      </c>
      <c r="G5" s="20">
        <f>25*F5/55</f>
        <v>21.818181818181817</v>
      </c>
      <c r="H5" s="19">
        <v>46.3</v>
      </c>
      <c r="I5" s="20">
        <f>20*46.3/H5</f>
        <v>20</v>
      </c>
      <c r="J5" s="61">
        <v>13</v>
      </c>
      <c r="K5" s="20">
        <f>25*13/J5</f>
        <v>25</v>
      </c>
      <c r="L5" s="19">
        <v>9.6</v>
      </c>
      <c r="M5" s="20">
        <f>30*L5/9.6</f>
        <v>30</v>
      </c>
      <c r="N5" s="75">
        <f t="shared" ref="N5:N6" si="0">G5+I5+K5+M5</f>
        <v>96.818181818181813</v>
      </c>
    </row>
    <row r="6" spans="1:14" ht="99" customHeight="1" x14ac:dyDescent="0.25">
      <c r="A6" s="13">
        <v>2</v>
      </c>
      <c r="B6" s="57" t="s">
        <v>30</v>
      </c>
      <c r="C6" s="57">
        <v>9</v>
      </c>
      <c r="D6" s="18" t="s">
        <v>15</v>
      </c>
      <c r="E6" s="36" t="s">
        <v>16</v>
      </c>
      <c r="F6" s="19">
        <v>40</v>
      </c>
      <c r="G6" s="20">
        <f t="shared" ref="G6:G13" si="1">25*F6/55</f>
        <v>18.181818181818183</v>
      </c>
      <c r="H6" s="19">
        <v>51.4</v>
      </c>
      <c r="I6" s="20">
        <f t="shared" ref="I6:I13" si="2">20*46.3/H6</f>
        <v>18.01556420233463</v>
      </c>
      <c r="J6" s="74">
        <v>14</v>
      </c>
      <c r="K6" s="20">
        <f t="shared" ref="K6:K13" si="3">25*13/J6</f>
        <v>23.214285714285715</v>
      </c>
      <c r="L6" s="19">
        <v>0</v>
      </c>
      <c r="M6" s="20">
        <v>0</v>
      </c>
      <c r="N6" s="75">
        <f t="shared" si="0"/>
        <v>59.411668098438533</v>
      </c>
    </row>
    <row r="7" spans="1:14" ht="99" customHeight="1" x14ac:dyDescent="0.25">
      <c r="A7" s="13">
        <v>3</v>
      </c>
      <c r="B7" s="61" t="s">
        <v>56</v>
      </c>
      <c r="C7" s="19">
        <v>10</v>
      </c>
      <c r="D7" s="18" t="s">
        <v>15</v>
      </c>
      <c r="E7" s="61" t="s">
        <v>54</v>
      </c>
      <c r="F7" s="19">
        <v>39.5</v>
      </c>
      <c r="G7" s="20">
        <f t="shared" si="1"/>
        <v>17.954545454545453</v>
      </c>
      <c r="H7" s="19">
        <v>54.2</v>
      </c>
      <c r="I7" s="20">
        <f t="shared" si="2"/>
        <v>17.084870848708487</v>
      </c>
      <c r="J7" s="19">
        <v>15.2</v>
      </c>
      <c r="K7" s="20">
        <f t="shared" si="3"/>
        <v>21.381578947368421</v>
      </c>
      <c r="L7" s="19">
        <v>0</v>
      </c>
      <c r="M7" s="20">
        <v>0</v>
      </c>
      <c r="N7" s="75">
        <v>55.3</v>
      </c>
    </row>
    <row r="8" spans="1:14" ht="99" customHeight="1" x14ac:dyDescent="0.25">
      <c r="A8" s="13">
        <v>4</v>
      </c>
      <c r="B8" s="61" t="s">
        <v>57</v>
      </c>
      <c r="C8" s="19">
        <v>11</v>
      </c>
      <c r="D8" s="18" t="s">
        <v>15</v>
      </c>
      <c r="E8" s="61" t="s">
        <v>54</v>
      </c>
      <c r="F8" s="19">
        <v>38.75</v>
      </c>
      <c r="G8" s="20">
        <f t="shared" si="1"/>
        <v>17.613636363636363</v>
      </c>
      <c r="H8" s="19">
        <v>53</v>
      </c>
      <c r="I8" s="20">
        <f t="shared" si="2"/>
        <v>17.471698113207548</v>
      </c>
      <c r="J8" s="19">
        <v>15.4</v>
      </c>
      <c r="K8" s="20">
        <f t="shared" si="3"/>
        <v>21.103896103896105</v>
      </c>
      <c r="L8" s="19">
        <v>0</v>
      </c>
      <c r="M8" s="20">
        <v>0</v>
      </c>
      <c r="N8" s="75">
        <f>G8+I8+K8+M8</f>
        <v>56.189230580740016</v>
      </c>
    </row>
    <row r="9" spans="1:14" ht="99" customHeight="1" x14ac:dyDescent="0.25">
      <c r="A9" s="13">
        <v>5</v>
      </c>
      <c r="B9" s="61" t="s">
        <v>58</v>
      </c>
      <c r="C9" s="19">
        <v>11</v>
      </c>
      <c r="D9" s="18" t="s">
        <v>15</v>
      </c>
      <c r="E9" s="61" t="s">
        <v>54</v>
      </c>
      <c r="F9" s="19">
        <v>32.5</v>
      </c>
      <c r="G9" s="20">
        <f t="shared" si="1"/>
        <v>14.772727272727273</v>
      </c>
      <c r="H9" s="19">
        <v>52.1</v>
      </c>
      <c r="I9" s="20">
        <f t="shared" si="2"/>
        <v>17.773512476007678</v>
      </c>
      <c r="J9" s="19">
        <v>14.1</v>
      </c>
      <c r="K9" s="20">
        <f t="shared" si="3"/>
        <v>23.049645390070921</v>
      </c>
      <c r="L9" s="19">
        <v>0</v>
      </c>
      <c r="M9" s="20">
        <v>0</v>
      </c>
      <c r="N9" s="75">
        <f>G9+I9+K9+M9</f>
        <v>55.595885138805869</v>
      </c>
    </row>
    <row r="10" spans="1:14" ht="99" customHeight="1" x14ac:dyDescent="0.25">
      <c r="A10" s="13">
        <v>6</v>
      </c>
      <c r="B10" s="61" t="s">
        <v>59</v>
      </c>
      <c r="C10" s="19">
        <v>11</v>
      </c>
      <c r="D10" s="18" t="s">
        <v>15</v>
      </c>
      <c r="E10" s="61" t="s">
        <v>54</v>
      </c>
      <c r="F10" s="19">
        <v>37.25</v>
      </c>
      <c r="G10" s="20">
        <f t="shared" si="1"/>
        <v>16.931818181818183</v>
      </c>
      <c r="H10" s="19">
        <v>53.2</v>
      </c>
      <c r="I10" s="20">
        <f t="shared" si="2"/>
        <v>17.406015037593985</v>
      </c>
      <c r="J10" s="19">
        <v>15.2</v>
      </c>
      <c r="K10" s="20">
        <f t="shared" si="3"/>
        <v>21.381578947368421</v>
      </c>
      <c r="L10" s="19">
        <v>0</v>
      </c>
      <c r="M10" s="20">
        <v>0</v>
      </c>
      <c r="N10" s="75">
        <f t="shared" ref="N10:N11" si="4">G10+I10+K10+M10</f>
        <v>55.719412166780586</v>
      </c>
    </row>
    <row r="11" spans="1:14" ht="99" customHeight="1" x14ac:dyDescent="0.25">
      <c r="A11" s="13">
        <v>7</v>
      </c>
      <c r="B11" s="61" t="s">
        <v>60</v>
      </c>
      <c r="C11" s="19">
        <v>10</v>
      </c>
      <c r="D11" s="18" t="s">
        <v>15</v>
      </c>
      <c r="E11" s="61" t="s">
        <v>54</v>
      </c>
      <c r="F11" s="19">
        <v>37.5</v>
      </c>
      <c r="G11" s="20">
        <f t="shared" si="1"/>
        <v>17.045454545454547</v>
      </c>
      <c r="H11" s="19">
        <v>55.1</v>
      </c>
      <c r="I11" s="20">
        <f t="shared" si="2"/>
        <v>16.805807622504538</v>
      </c>
      <c r="J11" s="19">
        <v>15.9</v>
      </c>
      <c r="K11" s="20">
        <f t="shared" si="3"/>
        <v>20.440251572327043</v>
      </c>
      <c r="L11" s="19">
        <v>0</v>
      </c>
      <c r="M11" s="20">
        <v>0</v>
      </c>
      <c r="N11" s="75">
        <f t="shared" si="4"/>
        <v>54.291513740286128</v>
      </c>
    </row>
    <row r="12" spans="1:14" ht="93" customHeight="1" x14ac:dyDescent="0.25">
      <c r="A12" s="13">
        <v>8</v>
      </c>
      <c r="B12" s="68" t="s">
        <v>50</v>
      </c>
      <c r="C12" s="61" t="s">
        <v>51</v>
      </c>
      <c r="D12" s="18" t="s">
        <v>15</v>
      </c>
      <c r="E12" s="61" t="s">
        <v>36</v>
      </c>
      <c r="F12" s="63">
        <v>0</v>
      </c>
      <c r="G12" s="20">
        <f t="shared" si="1"/>
        <v>0</v>
      </c>
      <c r="H12" s="63">
        <v>55</v>
      </c>
      <c r="I12" s="20">
        <f t="shared" si="2"/>
        <v>16.836363636363636</v>
      </c>
      <c r="J12" s="63">
        <v>13.9</v>
      </c>
      <c r="K12" s="20">
        <f t="shared" si="3"/>
        <v>23.381294964028775</v>
      </c>
      <c r="L12" s="63">
        <v>0</v>
      </c>
      <c r="M12" s="64">
        <v>0</v>
      </c>
      <c r="N12" s="73">
        <v>40.770000000000003</v>
      </c>
    </row>
    <row r="13" spans="1:14" ht="105" customHeight="1" x14ac:dyDescent="0.25">
      <c r="A13" s="13">
        <v>9</v>
      </c>
      <c r="B13" s="62" t="s">
        <v>52</v>
      </c>
      <c r="C13" s="68" t="s">
        <v>51</v>
      </c>
      <c r="D13" s="18" t="s">
        <v>15</v>
      </c>
      <c r="E13" s="61" t="s">
        <v>36</v>
      </c>
      <c r="F13" s="63">
        <v>0</v>
      </c>
      <c r="G13" s="20">
        <f t="shared" si="1"/>
        <v>0</v>
      </c>
      <c r="H13" s="66">
        <v>51.4</v>
      </c>
      <c r="I13" s="20">
        <f t="shared" si="2"/>
        <v>18.01556420233463</v>
      </c>
      <c r="J13" s="67">
        <v>15.1</v>
      </c>
      <c r="K13" s="20">
        <f t="shared" si="3"/>
        <v>21.523178807947019</v>
      </c>
      <c r="L13" s="12">
        <v>0</v>
      </c>
      <c r="M13" s="13">
        <v>0</v>
      </c>
      <c r="N13" s="73">
        <v>38.46</v>
      </c>
    </row>
  </sheetData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15748031496062992" right="0.15748031496062992" top="0.27559055118110237" bottom="0.15748031496062992" header="0.15748031496062992" footer="0.1574803149606299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T7" sqref="T7"/>
    </sheetView>
  </sheetViews>
  <sheetFormatPr defaultRowHeight="15" x14ac:dyDescent="0.25"/>
  <cols>
    <col min="1" max="1" width="5.140625" customWidth="1"/>
    <col min="2" max="2" width="21.28515625" customWidth="1"/>
    <col min="3" max="3" width="7.42578125" customWidth="1"/>
    <col min="4" max="4" width="32.7109375" customWidth="1"/>
    <col min="5" max="5" width="19.42578125" customWidth="1"/>
    <col min="6" max="7" width="7.42578125" customWidth="1"/>
    <col min="8" max="8" width="7.85546875" customWidth="1"/>
    <col min="9" max="9" width="7.5703125" customWidth="1"/>
    <col min="10" max="10" width="8" customWidth="1"/>
    <col min="11" max="11" width="7.42578125" customWidth="1"/>
    <col min="12" max="12" width="7.85546875" customWidth="1"/>
    <col min="13" max="13" width="7.5703125" customWidth="1"/>
  </cols>
  <sheetData>
    <row r="1" spans="1:14" x14ac:dyDescent="0.25">
      <c r="A1" s="109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5">
      <c r="A3" s="112" t="s">
        <v>0</v>
      </c>
      <c r="B3" s="113" t="s">
        <v>11</v>
      </c>
      <c r="C3" s="113" t="s">
        <v>1</v>
      </c>
      <c r="D3" s="113" t="s">
        <v>13</v>
      </c>
      <c r="E3" s="113" t="s">
        <v>12</v>
      </c>
      <c r="F3" s="115" t="s">
        <v>2</v>
      </c>
      <c r="G3" s="108"/>
      <c r="H3" s="115" t="s">
        <v>31</v>
      </c>
      <c r="I3" s="108"/>
      <c r="J3" s="115" t="s">
        <v>3</v>
      </c>
      <c r="K3" s="108"/>
      <c r="L3" s="115" t="s">
        <v>4</v>
      </c>
      <c r="M3" s="108"/>
      <c r="N3" s="107" t="s">
        <v>5</v>
      </c>
    </row>
    <row r="4" spans="1:14" ht="38.25" x14ac:dyDescent="0.25">
      <c r="A4" s="112"/>
      <c r="B4" s="114"/>
      <c r="C4" s="114"/>
      <c r="D4" s="114"/>
      <c r="E4" s="114"/>
      <c r="F4" s="58" t="s">
        <v>6</v>
      </c>
      <c r="G4" s="59" t="s">
        <v>7</v>
      </c>
      <c r="H4" s="58" t="s">
        <v>8</v>
      </c>
      <c r="I4" s="59" t="s">
        <v>7</v>
      </c>
      <c r="J4" s="58" t="s">
        <v>9</v>
      </c>
      <c r="K4" s="59" t="s">
        <v>7</v>
      </c>
      <c r="L4" s="58" t="s">
        <v>10</v>
      </c>
      <c r="M4" s="59" t="s">
        <v>7</v>
      </c>
      <c r="N4" s="108"/>
    </row>
    <row r="5" spans="1:14" ht="131.25" customHeight="1" x14ac:dyDescent="0.25">
      <c r="A5" s="14">
        <v>1</v>
      </c>
      <c r="B5" s="61" t="s">
        <v>53</v>
      </c>
      <c r="C5" s="19">
        <v>11</v>
      </c>
      <c r="D5" s="18" t="s">
        <v>15</v>
      </c>
      <c r="E5" s="61" t="s">
        <v>54</v>
      </c>
      <c r="F5" s="19">
        <v>31.5</v>
      </c>
      <c r="G5" s="20">
        <f>25*F5/55</f>
        <v>14.318181818181818</v>
      </c>
      <c r="H5" s="19">
        <v>57.6</v>
      </c>
      <c r="I5" s="20">
        <f>20*56.1/H5</f>
        <v>19.479166666666668</v>
      </c>
      <c r="J5" s="19">
        <v>14.4</v>
      </c>
      <c r="K5" s="20">
        <f>25*14.1/J5</f>
        <v>24.479166666666664</v>
      </c>
      <c r="L5" s="19">
        <v>0</v>
      </c>
      <c r="M5" s="20">
        <v>0</v>
      </c>
      <c r="N5" s="75">
        <f t="shared" ref="N5" si="0">G5+I5+K5+M5</f>
        <v>58.276515151515149</v>
      </c>
    </row>
    <row r="6" spans="1:14" ht="89.25" x14ac:dyDescent="0.25">
      <c r="A6" s="15">
        <v>2</v>
      </c>
      <c r="B6" s="61" t="s">
        <v>55</v>
      </c>
      <c r="C6" s="19">
        <v>11</v>
      </c>
      <c r="D6" s="18" t="s">
        <v>15</v>
      </c>
      <c r="E6" s="61" t="s">
        <v>54</v>
      </c>
      <c r="F6" s="19">
        <v>23.25</v>
      </c>
      <c r="G6" s="20">
        <f>25*F6/55</f>
        <v>10.568181818181818</v>
      </c>
      <c r="H6" s="19">
        <v>56.1</v>
      </c>
      <c r="I6" s="20">
        <f>20*56.1/H6</f>
        <v>20</v>
      </c>
      <c r="J6" s="19">
        <v>14.1</v>
      </c>
      <c r="K6" s="20">
        <f>25*14.1/J6</f>
        <v>25</v>
      </c>
      <c r="L6" s="19">
        <v>0</v>
      </c>
      <c r="M6" s="20">
        <v>0</v>
      </c>
      <c r="N6" s="75">
        <f>G6+I6+K6+M6</f>
        <v>55.56818181818182</v>
      </c>
    </row>
  </sheetData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15748031496062992" right="0.17" top="0.27559055118110237" bottom="0.15748031496062992" header="0.31496062992125984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 юноши</vt:lpstr>
      <vt:lpstr>7-8 кл девушки</vt:lpstr>
      <vt:lpstr>9-11кл юноши</vt:lpstr>
      <vt:lpstr>9-11 кл девушки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фая</dc:creator>
  <cp:lastModifiedBy>Пользователь Windows</cp:lastModifiedBy>
  <cp:lastPrinted>2022-09-22T05:23:01Z</cp:lastPrinted>
  <dcterms:created xsi:type="dcterms:W3CDTF">2015-10-23T07:34:11Z</dcterms:created>
  <dcterms:modified xsi:type="dcterms:W3CDTF">2022-09-22T05:23:10Z</dcterms:modified>
</cp:coreProperties>
</file>